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表" sheetId="2" r:id="rId1"/>
    <sheet name="安装工程" sheetId="1" r:id="rId2"/>
    <sheet name="甲供材料及设备一览表" sheetId="3" r:id="rId3"/>
  </sheets>
  <definedNames>
    <definedName name="_xlnm.Print_Area" localSheetId="0">汇总表!$A$1:$D$6</definedName>
  </definedNames>
  <calcPr calcId="144525"/>
</workbook>
</file>

<file path=xl/sharedStrings.xml><?xml version="1.0" encoding="utf-8"?>
<sst xmlns="http://schemas.openxmlformats.org/spreadsheetml/2006/main" count="120" uniqueCount="86">
  <si>
    <t>招标控制价汇总表</t>
  </si>
  <si>
    <t>工程名称：棒材加热炉蓄热烧嘴改造</t>
  </si>
  <si>
    <t>项目编号：</t>
  </si>
  <si>
    <t>序号</t>
  </si>
  <si>
    <t>项目名称</t>
  </si>
  <si>
    <t>编制金额（元）</t>
  </si>
  <si>
    <t>备注</t>
  </si>
  <si>
    <t>一</t>
  </si>
  <si>
    <t>安装部分</t>
  </si>
  <si>
    <t>棒材加热炉蓄热烧嘴改造</t>
  </si>
  <si>
    <t>二</t>
  </si>
  <si>
    <t>合计</t>
  </si>
  <si>
    <t>不含税</t>
  </si>
  <si>
    <t>全费用清单明细表</t>
  </si>
  <si>
    <t>项目编号：201099</t>
  </si>
  <si>
    <t>项目特征及工作内容</t>
  </si>
  <si>
    <t>单位</t>
  </si>
  <si>
    <t>工程量</t>
  </si>
  <si>
    <t>不含税金额（元）</t>
  </si>
  <si>
    <t>全费用综合单价</t>
  </si>
  <si>
    <t>合价</t>
  </si>
  <si>
    <t>其中:暂估价</t>
  </si>
  <si>
    <t>机械拆除</t>
  </si>
  <si>
    <t>低压碳钢管</t>
  </si>
  <si>
    <t>[项目特征]
1.材质:碳钢管
2.规格:DN200
[工作内容]
1.管道及管件拆除</t>
  </si>
  <si>
    <t>m</t>
  </si>
  <si>
    <t>[项目特征]
1.材质:碳钢管
2.规格:DN250
[工作内容]
1.管道及管件拆除</t>
  </si>
  <si>
    <t>低压法兰阀门</t>
  </si>
  <si>
    <t>[项目特征]
1.名称:阀门                      2.型号、规格：DN200
[工作内容]
1.阀门及法兰拆除</t>
  </si>
  <si>
    <t>个</t>
  </si>
  <si>
    <t>[项目特征]
1.名称:阀门                       2.型号、规格：DN250
[工作内容]
1.阀门及法兰拆除</t>
  </si>
  <si>
    <t>烧嘴</t>
  </si>
  <si>
    <t>[项目特征]
1.名称:烧嘴
2.规格:DN150
[工作内容]
1.烧嘴拆除</t>
  </si>
  <si>
    <t>钢平台拆除</t>
  </si>
  <si>
    <t>[项目特征]                       名称：钢平台                       [工作内容]
1.拆除</t>
  </si>
  <si>
    <t>t</t>
  </si>
  <si>
    <t>机械安装</t>
  </si>
  <si>
    <t>低压碳钢管（材料利旧）</t>
  </si>
  <si>
    <t xml:space="preserve">[项目特征]
1.材质:焊接钢管
2.规格:DN200
3.连接形式、焊接方法:电弧焊
4.压力试验、吹扫与清洗设计要求:符合设计及规范要求
[工作内容]
1.安装
2.压力试验
3.吹扫、清洗
</t>
  </si>
  <si>
    <t xml:space="preserve">[项目特征]
1.材质:焊接钢管
2.规格:DN250
3.连接形式、焊接方法:电弧焊
4.压力试验、吹扫与清洗设计要求:符合设计及规范要求
[工作内容]
1.安装
2.压力试验
3.吹扫、清洗
</t>
  </si>
  <si>
    <t>低压法兰阀门（材料利旧）</t>
  </si>
  <si>
    <t>[项目特征]
1.名称:阀门
2.型号、规格:DN200
3.连接形式:法兰
[工作内容]
1.安装（含法兰）
2.操纵装置安装
3.壳体压力试验、解体检查及研磨
4.调试</t>
  </si>
  <si>
    <t>[项目特征]
1.名称:阀门
2.型号、规格:DN250
3.连接形式:法兰
[工作内容]
1.安装（含法兰）
2.操纵装置安装
3.壳体压力试验、解体检查及研磨
4.调试</t>
  </si>
  <si>
    <t>烧嘴（甲供）</t>
  </si>
  <si>
    <t>[项目特征]
1.名称:烧嘴
2.规格:DN150
3.焊接方式:电弧焊
[工作内容]
1.安装</t>
  </si>
  <si>
    <t>钢平台安装（材料利旧）</t>
  </si>
  <si>
    <t>[项目特征]
1.钢材品种:Q345
2.除锈标准:满足设计及规范要求
3.油漆品种及漆膜厚度:满足业主和设计及规范要求（此单价不包括防火漆或防火涂料）
4.其他：满足设计及规范要求
5.运输距离:投标人自行考虑
[工作内容]                 1.拼装
2.安装
3.探伤
4.油漆</t>
  </si>
  <si>
    <t>砌筑拆除</t>
  </si>
  <si>
    <t>加热炉烧嘴砖拆除</t>
  </si>
  <si>
    <t>[项目特征]
1.名称:耐火预制件
[工作内容]
1.加热炉烧嘴砖拆除</t>
  </si>
  <si>
    <t>m3</t>
  </si>
  <si>
    <t>加热炉烧嘴蜂窝体拆除</t>
  </si>
  <si>
    <t>[项目特征]
1.名称:莫来石
[工作内容]
1.加热炉烧嘴蜂窝体拆除</t>
  </si>
  <si>
    <t>浇筑料拆除</t>
  </si>
  <si>
    <t>[项目特征]
1.名称:浇筑料
[工作内容]
1.耐火材料拆除</t>
  </si>
  <si>
    <t>耐火砖拆除</t>
  </si>
  <si>
    <t>[项目特征]
1.名称:耐火砖
[工作内容]
1.耐火材料拆除</t>
  </si>
  <si>
    <t>耐火纤维拆除</t>
  </si>
  <si>
    <t>[项目特征]
1.名称:耐火纤维
[工作内容]
1.耐火材料拆除</t>
  </si>
  <si>
    <t>砌筑</t>
  </si>
  <si>
    <t>加热炉烧嘴砖（甲供）</t>
  </si>
  <si>
    <t>[项目特征]
1.名称:耐火预制件
[工作内容]
1.清理
2.放线、标记、立线杆
3.运输（含装卸码垛）
4.安装
5.质量自检</t>
  </si>
  <si>
    <t>加热炉烧嘴蜂窝体（甲供）</t>
  </si>
  <si>
    <t>[项目特征]
1.名称:莫来石
[工作内容]
1.清理
2.放线、标记、立线杆
3.运输（含装卸码垛）
4.安装
6.质量自检</t>
  </si>
  <si>
    <t>浇筑料（甲供）</t>
  </si>
  <si>
    <t>[项目特征]
1.名称：浇注料
2.施工环境：高温、多尘、有限空间
3.安全文明施工及措施：包含完成该项工作的安全文明施工及措施等全部费用
[工作内容]
1.清理
2.锚固件安装
3.运输、搅拌、浇注、振捣
4.养护
5.支模、脱模</t>
  </si>
  <si>
    <t>耐火砖（甲供）</t>
  </si>
  <si>
    <t>[项目特征]
1.名称：高铝砖
2.施工环境：多尘、有限空间
3.安全文明施工及措施：包含完成该项工作的安全文明施工及措施等全部费用
[工作内容]
1.清理
2.放线、标记、立线杆
3.运输（含装卸码垛）
4.泥浆搅拌
5.演砖、砌砖、临时砖加工
6.质量自检</t>
  </si>
  <si>
    <t>耐火纤维（甲供）</t>
  </si>
  <si>
    <t>[[项目特征]
1.材质：纤维毡
2.安全文明施工及措施：包含完成该项工作的安全文明施工及措施等全部费用
[工作内容]
1.清理
2.运输
3.纤维毡铺贴</t>
  </si>
  <si>
    <t>合   计</t>
  </si>
  <si>
    <t>甲供材料、设备一览表</t>
  </si>
  <si>
    <t>项目编号：   201099</t>
  </si>
  <si>
    <t>设备/材料名称</t>
  </si>
  <si>
    <t>规格型号</t>
  </si>
  <si>
    <t>数量（含损耗）</t>
  </si>
  <si>
    <t>加热炉烧嘴砖</t>
  </si>
  <si>
    <t>耐火预制件</t>
  </si>
  <si>
    <t>T</t>
  </si>
  <si>
    <t>烧嘴蜂窝体</t>
  </si>
  <si>
    <t>莫来石</t>
  </si>
  <si>
    <t xml:space="preserve">T </t>
  </si>
  <si>
    <t>浇筑料</t>
  </si>
  <si>
    <t>耐火砖</t>
  </si>
  <si>
    <t>耐火纤维</t>
  </si>
  <si>
    <t>DN150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</si>
</sst>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_);[Red]\(0\)"/>
    <numFmt numFmtId="179" formatCode="0.00_);\(0.00\)"/>
  </numFmts>
  <fonts count="36">
    <font>
      <sz val="9"/>
      <color theme="1"/>
      <name val="??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9"/>
      <name val="??"/>
      <charset val="134"/>
      <scheme val="minor"/>
    </font>
    <font>
      <b/>
      <sz val="18"/>
      <name val="??"/>
      <charset val="134"/>
      <scheme val="minor"/>
    </font>
    <font>
      <sz val="10"/>
      <name val="??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1"/>
      <color theme="3"/>
      <name val="??"/>
      <charset val="134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i/>
      <sz val="11"/>
      <color rgb="FF7F7F7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b/>
      <sz val="15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16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5" borderId="1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8" borderId="18" applyNumberFormat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35" fillId="35" borderId="2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</cellStyleXfs>
  <cellXfs count="70">
    <xf numFmtId="0" fontId="0" fillId="0" borderId="0" xfId="0" applyAlignment="1"/>
    <xf numFmtId="0" fontId="1" fillId="0" borderId="0" xfId="0" applyFont="1" applyFill="1" applyBorder="1" applyAlignment="1"/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49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3" borderId="6" xfId="49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left" vertical="center" wrapText="1"/>
    </xf>
    <xf numFmtId="0" fontId="2" fillId="3" borderId="2" xfId="49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2" fillId="4" borderId="7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4" borderId="6" xfId="49" applyFont="1" applyFill="1" applyBorder="1" applyAlignment="1">
      <alignment horizontal="center" vertical="center" wrapText="1"/>
    </xf>
    <xf numFmtId="0" fontId="2" fillId="4" borderId="2" xfId="49" applyFont="1" applyFill="1" applyBorder="1" applyAlignment="1">
      <alignment horizontal="left" vertical="center" wrapText="1"/>
    </xf>
    <xf numFmtId="0" fontId="2" fillId="4" borderId="2" xfId="49" applyFont="1" applyFill="1" applyBorder="1" applyAlignment="1">
      <alignment horizontal="center" vertical="center" wrapText="1"/>
    </xf>
    <xf numFmtId="0" fontId="2" fillId="4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8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K6" sqref="K6"/>
    </sheetView>
  </sheetViews>
  <sheetFormatPr defaultColWidth="10.247619047619" defaultRowHeight="14.25" outlineLevelRow="7" outlineLevelCol="5"/>
  <cols>
    <col min="1" max="1" width="13.752380952381" style="51" customWidth="1"/>
    <col min="2" max="2" width="38.1238095238095" style="51" customWidth="1"/>
    <col min="3" max="3" width="33" style="52" customWidth="1"/>
    <col min="4" max="4" width="13.8761904761905" style="51" customWidth="1"/>
    <col min="5" max="5" width="12" style="51" customWidth="1"/>
    <col min="6" max="16384" width="10.247619047619" style="51"/>
  </cols>
  <sheetData>
    <row r="1" ht="42" customHeight="1" spans="1:4">
      <c r="A1" s="53" t="s">
        <v>0</v>
      </c>
      <c r="B1" s="53"/>
      <c r="C1" s="53"/>
      <c r="D1" s="53"/>
    </row>
    <row r="2" s="48" customFormat="1" ht="32.25" customHeight="1" spans="1:4">
      <c r="A2" s="54" t="s">
        <v>1</v>
      </c>
      <c r="B2" s="54"/>
      <c r="C2" s="55" t="s">
        <v>2</v>
      </c>
      <c r="D2" s="56">
        <v>201099</v>
      </c>
    </row>
    <row r="3" s="49" customFormat="1" ht="46.05" customHeight="1" spans="1:4">
      <c r="A3" s="57" t="s">
        <v>3</v>
      </c>
      <c r="B3" s="58" t="s">
        <v>4</v>
      </c>
      <c r="C3" s="59" t="s">
        <v>5</v>
      </c>
      <c r="D3" s="60" t="s">
        <v>6</v>
      </c>
    </row>
    <row r="4" s="49" customFormat="1" ht="45" customHeight="1" spans="1:6">
      <c r="A4" s="61" t="s">
        <v>7</v>
      </c>
      <c r="B4" s="62" t="s">
        <v>8</v>
      </c>
      <c r="C4" s="63">
        <f>C5</f>
        <v>84888</v>
      </c>
      <c r="D4" s="64"/>
      <c r="E4" s="65"/>
      <c r="F4" s="66"/>
    </row>
    <row r="5" s="50" customFormat="1" ht="37.05" customHeight="1" spans="1:6">
      <c r="A5" s="61">
        <v>1</v>
      </c>
      <c r="B5" s="67" t="s">
        <v>9</v>
      </c>
      <c r="C5" s="63">
        <f>安装工程!G31</f>
        <v>84888</v>
      </c>
      <c r="D5" s="64"/>
      <c r="E5" s="65"/>
      <c r="F5" s="66"/>
    </row>
    <row r="6" ht="51" customHeight="1" spans="1:4">
      <c r="A6" s="61" t="s">
        <v>10</v>
      </c>
      <c r="B6" s="62" t="s">
        <v>11</v>
      </c>
      <c r="C6" s="63">
        <f>SUM(C4:C4)</f>
        <v>84888</v>
      </c>
      <c r="D6" s="68" t="s">
        <v>12</v>
      </c>
    </row>
    <row r="7" spans="4:4">
      <c r="D7" s="69"/>
    </row>
    <row r="8" spans="4:4">
      <c r="D8" s="69"/>
    </row>
  </sheetData>
  <mergeCells count="2">
    <mergeCell ref="A1:D1"/>
    <mergeCell ref="A2:B2"/>
  </mergeCells>
  <pageMargins left="0.747916666666667" right="0.747916666666667" top="0.984027777777778" bottom="0.984027777777778" header="0.511805555555556" footer="0.511805555555556"/>
  <pageSetup paperSize="9" scale="14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showGridLines="0" tabSelected="1" topLeftCell="A28" workbookViewId="0">
      <selection activeCell="M6" sqref="M6"/>
    </sheetView>
  </sheetViews>
  <sheetFormatPr defaultColWidth="9" defaultRowHeight="12"/>
  <cols>
    <col min="1" max="1" width="8.62857142857143" customWidth="1"/>
    <col min="2" max="2" width="16.1238095238095" customWidth="1"/>
    <col min="3" max="3" width="19.1238095238095" customWidth="1"/>
    <col min="4" max="4" width="9.12380952380952" style="14" customWidth="1"/>
    <col min="5" max="5" width="9.62857142857143" style="14" customWidth="1"/>
    <col min="6" max="6" width="14" style="14" customWidth="1"/>
    <col min="7" max="7" width="13.8761904761905" style="14" customWidth="1"/>
    <col min="8" max="8" width="15" style="14" customWidth="1"/>
  </cols>
  <sheetData>
    <row r="1" s="13" customFormat="1" ht="35.25" customHeight="1" spans="1:10">
      <c r="A1" s="15" t="s">
        <v>13</v>
      </c>
      <c r="B1" s="15"/>
      <c r="C1" s="16"/>
      <c r="D1" s="15"/>
      <c r="E1" s="15"/>
      <c r="F1" s="15"/>
      <c r="G1" s="15"/>
      <c r="H1" s="15"/>
      <c r="I1" s="19"/>
      <c r="J1" s="19"/>
    </row>
    <row r="2" s="13" customFormat="1" ht="19.5" customHeight="1" spans="1:10">
      <c r="A2" s="17" t="s">
        <v>1</v>
      </c>
      <c r="B2" s="17"/>
      <c r="C2" s="18"/>
      <c r="D2" s="19"/>
      <c r="E2" s="19"/>
      <c r="F2" s="20"/>
      <c r="G2" s="21" t="s">
        <v>14</v>
      </c>
      <c r="H2" s="21"/>
      <c r="I2" s="19"/>
      <c r="J2" s="19"/>
    </row>
    <row r="3" s="13" customFormat="1" ht="16.95" customHeight="1" spans="1:10">
      <c r="A3" s="22" t="s">
        <v>3</v>
      </c>
      <c r="B3" s="23" t="s">
        <v>4</v>
      </c>
      <c r="C3" s="23" t="s">
        <v>15</v>
      </c>
      <c r="D3" s="23" t="s">
        <v>16</v>
      </c>
      <c r="E3" s="24" t="s">
        <v>17</v>
      </c>
      <c r="F3" s="22" t="s">
        <v>18</v>
      </c>
      <c r="G3" s="22"/>
      <c r="H3" s="22"/>
      <c r="I3" s="19"/>
      <c r="J3" s="19"/>
    </row>
    <row r="4" s="13" customFormat="1" ht="24" customHeight="1" spans="1:8">
      <c r="A4" s="22"/>
      <c r="B4" s="23"/>
      <c r="C4" s="23"/>
      <c r="D4" s="23"/>
      <c r="E4" s="24"/>
      <c r="F4" s="25" t="s">
        <v>19</v>
      </c>
      <c r="G4" s="25" t="s">
        <v>20</v>
      </c>
      <c r="H4" s="22" t="s">
        <v>21</v>
      </c>
    </row>
    <row r="5" ht="21" customHeight="1" spans="1:8">
      <c r="A5" s="26"/>
      <c r="B5" s="27" t="s">
        <v>22</v>
      </c>
      <c r="C5" s="27"/>
      <c r="D5" s="26"/>
      <c r="E5" s="26"/>
      <c r="F5" s="26"/>
      <c r="G5" s="26"/>
      <c r="H5" s="26"/>
    </row>
    <row r="6" ht="70.05" customHeight="1" spans="1:8">
      <c r="A6" s="26">
        <v>1</v>
      </c>
      <c r="B6" s="27" t="s">
        <v>23</v>
      </c>
      <c r="C6" s="27" t="s">
        <v>24</v>
      </c>
      <c r="D6" s="26" t="s">
        <v>25</v>
      </c>
      <c r="E6" s="26">
        <v>30</v>
      </c>
      <c r="F6" s="26">
        <v>22</v>
      </c>
      <c r="G6" s="26">
        <f>F6*E6</f>
        <v>660</v>
      </c>
      <c r="H6" s="26"/>
    </row>
    <row r="7" ht="70.95" customHeight="1" spans="1:8">
      <c r="A7" s="28">
        <v>2</v>
      </c>
      <c r="B7" s="29" t="s">
        <v>23</v>
      </c>
      <c r="C7" s="29" t="s">
        <v>26</v>
      </c>
      <c r="D7" s="30" t="s">
        <v>25</v>
      </c>
      <c r="E7" s="30">
        <v>20</v>
      </c>
      <c r="F7" s="30">
        <v>28</v>
      </c>
      <c r="G7" s="26">
        <f t="shared" ref="G7:G24" si="0">F7*E7</f>
        <v>560</v>
      </c>
      <c r="H7" s="31"/>
    </row>
    <row r="8" ht="73.05" customHeight="1" spans="1:8">
      <c r="A8" s="32">
        <v>3</v>
      </c>
      <c r="B8" s="33" t="s">
        <v>27</v>
      </c>
      <c r="C8" s="33" t="s">
        <v>28</v>
      </c>
      <c r="D8" s="34" t="s">
        <v>29</v>
      </c>
      <c r="E8" s="34">
        <v>32</v>
      </c>
      <c r="F8" s="34">
        <v>268</v>
      </c>
      <c r="G8" s="35">
        <f t="shared" si="0"/>
        <v>8576</v>
      </c>
      <c r="H8" s="36"/>
    </row>
    <row r="9" ht="58.95" customHeight="1" spans="1:8">
      <c r="A9" s="32">
        <v>4</v>
      </c>
      <c r="B9" s="33" t="s">
        <v>27</v>
      </c>
      <c r="C9" s="33" t="s">
        <v>30</v>
      </c>
      <c r="D9" s="34" t="s">
        <v>29</v>
      </c>
      <c r="E9" s="34">
        <v>12</v>
      </c>
      <c r="F9" s="34">
        <v>391</v>
      </c>
      <c r="G9" s="35">
        <f t="shared" si="0"/>
        <v>4692</v>
      </c>
      <c r="H9" s="36"/>
    </row>
    <row r="10" ht="59.25" customHeight="1" spans="1:8">
      <c r="A10" s="37">
        <v>5</v>
      </c>
      <c r="B10" s="10" t="s">
        <v>31</v>
      </c>
      <c r="C10" s="10" t="s">
        <v>32</v>
      </c>
      <c r="D10" s="11" t="s">
        <v>29</v>
      </c>
      <c r="E10" s="11">
        <v>12</v>
      </c>
      <c r="F10" s="11">
        <v>89</v>
      </c>
      <c r="G10" s="26">
        <f t="shared" si="0"/>
        <v>1068</v>
      </c>
      <c r="H10" s="38"/>
    </row>
    <row r="11" ht="55.05" customHeight="1" spans="1:8">
      <c r="A11" s="37">
        <v>6</v>
      </c>
      <c r="B11" s="10" t="s">
        <v>33</v>
      </c>
      <c r="C11" s="10" t="s">
        <v>34</v>
      </c>
      <c r="D11" s="11" t="s">
        <v>35</v>
      </c>
      <c r="E11" s="11">
        <v>2</v>
      </c>
      <c r="F11" s="11">
        <v>450</v>
      </c>
      <c r="G11" s="26">
        <f t="shared" si="0"/>
        <v>900</v>
      </c>
      <c r="H11" s="38"/>
    </row>
    <row r="12" ht="27" customHeight="1" spans="1:8">
      <c r="A12" s="37"/>
      <c r="B12" s="10" t="s">
        <v>36</v>
      </c>
      <c r="C12" s="10"/>
      <c r="D12" s="11"/>
      <c r="E12" s="11"/>
      <c r="F12" s="11"/>
      <c r="G12" s="26"/>
      <c r="H12" s="38"/>
    </row>
    <row r="13" ht="142.95" customHeight="1" spans="1:8">
      <c r="A13" s="37">
        <v>1</v>
      </c>
      <c r="B13" s="10" t="s">
        <v>37</v>
      </c>
      <c r="C13" s="10" t="s">
        <v>38</v>
      </c>
      <c r="D13" s="11" t="s">
        <v>25</v>
      </c>
      <c r="E13" s="11">
        <v>30</v>
      </c>
      <c r="F13" s="11">
        <v>55</v>
      </c>
      <c r="G13" s="26">
        <f t="shared" si="0"/>
        <v>1650</v>
      </c>
      <c r="H13" s="38"/>
    </row>
    <row r="14" ht="153" customHeight="1" spans="1:8">
      <c r="A14" s="37">
        <v>2</v>
      </c>
      <c r="B14" s="10" t="s">
        <v>37</v>
      </c>
      <c r="C14" s="10" t="s">
        <v>39</v>
      </c>
      <c r="D14" s="11" t="s">
        <v>25</v>
      </c>
      <c r="E14" s="11">
        <v>20</v>
      </c>
      <c r="F14" s="11">
        <v>73</v>
      </c>
      <c r="G14" s="26">
        <f t="shared" si="0"/>
        <v>1460</v>
      </c>
      <c r="H14" s="38"/>
    </row>
    <row r="15" ht="129" customHeight="1" spans="1:8">
      <c r="A15" s="39">
        <v>3</v>
      </c>
      <c r="B15" s="40" t="s">
        <v>40</v>
      </c>
      <c r="C15" s="40" t="s">
        <v>41</v>
      </c>
      <c r="D15" s="41" t="s">
        <v>29</v>
      </c>
      <c r="E15" s="41">
        <v>32</v>
      </c>
      <c r="F15" s="41">
        <v>665</v>
      </c>
      <c r="G15" s="42">
        <f t="shared" si="0"/>
        <v>21280</v>
      </c>
      <c r="H15" s="36"/>
    </row>
    <row r="16" ht="132" customHeight="1" spans="1:8">
      <c r="A16" s="39">
        <v>4</v>
      </c>
      <c r="B16" s="40" t="s">
        <v>40</v>
      </c>
      <c r="C16" s="40" t="s">
        <v>42</v>
      </c>
      <c r="D16" s="41" t="s">
        <v>29</v>
      </c>
      <c r="E16" s="41">
        <v>12</v>
      </c>
      <c r="F16" s="41">
        <v>957</v>
      </c>
      <c r="G16" s="42">
        <f t="shared" si="0"/>
        <v>11484</v>
      </c>
      <c r="H16" s="36"/>
    </row>
    <row r="17" ht="82.05" customHeight="1" spans="1:8">
      <c r="A17" s="37">
        <v>5</v>
      </c>
      <c r="B17" s="43" t="s">
        <v>43</v>
      </c>
      <c r="C17" s="10" t="s">
        <v>44</v>
      </c>
      <c r="D17" s="11" t="s">
        <v>29</v>
      </c>
      <c r="E17" s="11">
        <v>12</v>
      </c>
      <c r="F17" s="11">
        <v>189</v>
      </c>
      <c r="G17" s="26">
        <f t="shared" si="0"/>
        <v>2268</v>
      </c>
      <c r="H17" s="44"/>
    </row>
    <row r="18" ht="186" customHeight="1" spans="1:8">
      <c r="A18" s="37">
        <v>6</v>
      </c>
      <c r="B18" s="10" t="s">
        <v>45</v>
      </c>
      <c r="C18" s="10" t="s">
        <v>46</v>
      </c>
      <c r="D18" s="11" t="s">
        <v>35</v>
      </c>
      <c r="E18" s="11">
        <v>2</v>
      </c>
      <c r="F18" s="11">
        <f>1000+550</f>
        <v>1550</v>
      </c>
      <c r="G18" s="26">
        <f t="shared" si="0"/>
        <v>3100</v>
      </c>
      <c r="H18" s="38"/>
    </row>
    <row r="19" ht="24" customHeight="1" spans="1:8">
      <c r="A19" s="37"/>
      <c r="B19" s="10" t="s">
        <v>47</v>
      </c>
      <c r="C19" s="10"/>
      <c r="D19" s="11"/>
      <c r="E19" s="11"/>
      <c r="F19" s="11"/>
      <c r="G19" s="26"/>
      <c r="H19" s="38"/>
    </row>
    <row r="20" ht="67.95" customHeight="1" spans="1:8">
      <c r="A20" s="39">
        <v>1</v>
      </c>
      <c r="B20" s="40" t="s">
        <v>48</v>
      </c>
      <c r="C20" s="40" t="s">
        <v>49</v>
      </c>
      <c r="D20" s="41" t="s">
        <v>50</v>
      </c>
      <c r="E20" s="41">
        <v>5</v>
      </c>
      <c r="F20" s="41">
        <f>300*2.5</f>
        <v>750</v>
      </c>
      <c r="G20" s="42">
        <f t="shared" si="0"/>
        <v>3750</v>
      </c>
      <c r="H20" s="36"/>
    </row>
    <row r="21" ht="70.95" customHeight="1" spans="1:8">
      <c r="A21" s="39">
        <v>2</v>
      </c>
      <c r="B21" s="40" t="s">
        <v>51</v>
      </c>
      <c r="C21" s="40" t="s">
        <v>52</v>
      </c>
      <c r="D21" s="41" t="s">
        <v>50</v>
      </c>
      <c r="E21" s="41">
        <v>3.6</v>
      </c>
      <c r="F21" s="41">
        <f>300</f>
        <v>300</v>
      </c>
      <c r="G21" s="42">
        <f t="shared" si="0"/>
        <v>1080</v>
      </c>
      <c r="H21" s="36"/>
    </row>
    <row r="22" ht="63" customHeight="1" spans="1:8">
      <c r="A22" s="39">
        <v>3</v>
      </c>
      <c r="B22" s="40" t="s">
        <v>53</v>
      </c>
      <c r="C22" s="40" t="s">
        <v>54</v>
      </c>
      <c r="D22" s="41" t="s">
        <v>50</v>
      </c>
      <c r="E22" s="41">
        <v>6</v>
      </c>
      <c r="F22" s="41">
        <f>300*2.3</f>
        <v>690</v>
      </c>
      <c r="G22" s="42">
        <f t="shared" si="0"/>
        <v>4140</v>
      </c>
      <c r="H22" s="36"/>
    </row>
    <row r="23" ht="63" customHeight="1" spans="1:8">
      <c r="A23" s="39">
        <v>4</v>
      </c>
      <c r="B23" s="40" t="s">
        <v>55</v>
      </c>
      <c r="C23" s="40" t="s">
        <v>56</v>
      </c>
      <c r="D23" s="41" t="s">
        <v>50</v>
      </c>
      <c r="E23" s="41">
        <v>1.5</v>
      </c>
      <c r="F23" s="41">
        <f>300*2.5</f>
        <v>750</v>
      </c>
      <c r="G23" s="42">
        <f t="shared" si="0"/>
        <v>1125</v>
      </c>
      <c r="H23" s="36"/>
    </row>
    <row r="24" ht="63" customHeight="1" spans="1:8">
      <c r="A24" s="39">
        <v>5</v>
      </c>
      <c r="B24" s="40" t="s">
        <v>57</v>
      </c>
      <c r="C24" s="40" t="s">
        <v>58</v>
      </c>
      <c r="D24" s="41" t="s">
        <v>50</v>
      </c>
      <c r="E24" s="41">
        <v>0.5</v>
      </c>
      <c r="F24" s="41">
        <v>200</v>
      </c>
      <c r="G24" s="42">
        <f t="shared" si="0"/>
        <v>100</v>
      </c>
      <c r="H24" s="36"/>
    </row>
    <row r="25" ht="25.05" customHeight="1" spans="1:8">
      <c r="A25" s="39"/>
      <c r="B25" s="40" t="s">
        <v>59</v>
      </c>
      <c r="C25" s="40"/>
      <c r="D25" s="41"/>
      <c r="E25" s="41"/>
      <c r="F25" s="41"/>
      <c r="G25" s="42"/>
      <c r="H25" s="36"/>
    </row>
    <row r="26" ht="105" customHeight="1" spans="1:8">
      <c r="A26" s="39">
        <v>1</v>
      </c>
      <c r="B26" s="40" t="s">
        <v>60</v>
      </c>
      <c r="C26" s="40" t="s">
        <v>61</v>
      </c>
      <c r="D26" s="41" t="s">
        <v>50</v>
      </c>
      <c r="E26" s="41">
        <v>5</v>
      </c>
      <c r="F26" s="41">
        <f>500*2.5</f>
        <v>1250</v>
      </c>
      <c r="G26" s="42">
        <f>F26*E26</f>
        <v>6250</v>
      </c>
      <c r="H26" s="36"/>
    </row>
    <row r="27" ht="111" customHeight="1" spans="1:8">
      <c r="A27" s="39">
        <v>2</v>
      </c>
      <c r="B27" s="40" t="s">
        <v>62</v>
      </c>
      <c r="C27" s="40" t="s">
        <v>63</v>
      </c>
      <c r="D27" s="41" t="s">
        <v>50</v>
      </c>
      <c r="E27" s="41">
        <v>3.6</v>
      </c>
      <c r="F27" s="41">
        <f>500*1</f>
        <v>500</v>
      </c>
      <c r="G27" s="42">
        <f>F27*E27</f>
        <v>1800</v>
      </c>
      <c r="H27" s="36"/>
    </row>
    <row r="28" ht="208.95" customHeight="1" spans="1:8">
      <c r="A28" s="37">
        <v>3</v>
      </c>
      <c r="B28" s="10" t="s">
        <v>64</v>
      </c>
      <c r="C28" s="10" t="s">
        <v>65</v>
      </c>
      <c r="D28" s="11" t="s">
        <v>50</v>
      </c>
      <c r="E28" s="11">
        <v>6</v>
      </c>
      <c r="F28" s="11">
        <f>500*2.3</f>
        <v>1150</v>
      </c>
      <c r="G28" s="26">
        <f>F28*E28</f>
        <v>6900</v>
      </c>
      <c r="H28" s="38"/>
    </row>
    <row r="29" ht="205.05" customHeight="1" spans="1:8">
      <c r="A29" s="37">
        <v>4</v>
      </c>
      <c r="B29" s="10" t="s">
        <v>66</v>
      </c>
      <c r="C29" s="10" t="s">
        <v>67</v>
      </c>
      <c r="D29" s="11" t="s">
        <v>50</v>
      </c>
      <c r="E29" s="11">
        <v>1.5</v>
      </c>
      <c r="F29" s="11">
        <f>500*2.5</f>
        <v>1250</v>
      </c>
      <c r="G29" s="26">
        <f>F29*E29</f>
        <v>1875</v>
      </c>
      <c r="H29" s="38"/>
    </row>
    <row r="30" ht="126" customHeight="1" spans="1:8">
      <c r="A30" s="37">
        <v>5</v>
      </c>
      <c r="B30" s="10" t="s">
        <v>68</v>
      </c>
      <c r="C30" s="10" t="s">
        <v>69</v>
      </c>
      <c r="D30" s="11" t="s">
        <v>50</v>
      </c>
      <c r="E30" s="11">
        <v>0.5</v>
      </c>
      <c r="F30" s="11">
        <f>1700*0.2</f>
        <v>340</v>
      </c>
      <c r="G30" s="26">
        <f>F30*E30</f>
        <v>170</v>
      </c>
      <c r="H30" s="38"/>
    </row>
    <row r="31" ht="25.95" customHeight="1" spans="1:8">
      <c r="A31" s="45" t="s">
        <v>70</v>
      </c>
      <c r="B31" s="46"/>
      <c r="C31" s="46"/>
      <c r="D31" s="46"/>
      <c r="E31" s="46"/>
      <c r="F31" s="46"/>
      <c r="G31" s="46">
        <f>SUM(G6:G30)</f>
        <v>84888</v>
      </c>
      <c r="H31" s="47"/>
    </row>
  </sheetData>
  <mergeCells count="14">
    <mergeCell ref="A1:H1"/>
    <mergeCell ref="A2:C2"/>
    <mergeCell ref="G2:H2"/>
    <mergeCell ref="F3:H3"/>
    <mergeCell ref="B5:C5"/>
    <mergeCell ref="B12:C12"/>
    <mergeCell ref="B19:C19"/>
    <mergeCell ref="B25:C25"/>
    <mergeCell ref="A31:F31"/>
    <mergeCell ref="A3:A4"/>
    <mergeCell ref="B3:B4"/>
    <mergeCell ref="C3:C4"/>
    <mergeCell ref="D3:D4"/>
    <mergeCell ref="E3:E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18" sqref="F18"/>
    </sheetView>
  </sheetViews>
  <sheetFormatPr defaultColWidth="10.247619047619" defaultRowHeight="14.25" outlineLevelCol="5"/>
  <cols>
    <col min="1" max="1" width="6.37142857142857" style="2" customWidth="1"/>
    <col min="2" max="2" width="22.8761904761905" style="3" customWidth="1"/>
    <col min="3" max="3" width="23.2857142857143" style="3" customWidth="1"/>
    <col min="4" max="4" width="7.87619047619048" style="4" customWidth="1"/>
    <col min="5" max="5" width="15.8571428571429" style="2" customWidth="1"/>
    <col min="6" max="6" width="12.8761904761905" style="4" customWidth="1"/>
    <col min="7" max="16384" width="10.247619047619" style="1"/>
  </cols>
  <sheetData>
    <row r="1" ht="33" customHeight="1" spans="1:6">
      <c r="A1" s="5" t="s">
        <v>71</v>
      </c>
      <c r="B1" s="5"/>
      <c r="C1" s="5"/>
      <c r="D1" s="5"/>
      <c r="E1" s="5"/>
      <c r="F1" s="5"/>
    </row>
    <row r="2" ht="27" customHeight="1" spans="1:6">
      <c r="A2" s="6" t="s">
        <v>1</v>
      </c>
      <c r="B2" s="6"/>
      <c r="C2" s="6"/>
      <c r="D2" s="6" t="s">
        <v>72</v>
      </c>
      <c r="E2" s="6"/>
      <c r="F2" s="6"/>
    </row>
    <row r="3" ht="33" customHeight="1" spans="1:6">
      <c r="A3" s="7" t="s">
        <v>3</v>
      </c>
      <c r="B3" s="7" t="s">
        <v>73</v>
      </c>
      <c r="C3" s="7" t="s">
        <v>74</v>
      </c>
      <c r="D3" s="7" t="s">
        <v>16</v>
      </c>
      <c r="E3" s="8" t="s">
        <v>75</v>
      </c>
      <c r="F3" s="9" t="s">
        <v>6</v>
      </c>
    </row>
    <row r="4" ht="34.95" customHeight="1" spans="1:6">
      <c r="A4" s="8">
        <v>1</v>
      </c>
      <c r="B4" s="10" t="s">
        <v>76</v>
      </c>
      <c r="C4" s="10" t="s">
        <v>77</v>
      </c>
      <c r="D4" s="11" t="s">
        <v>78</v>
      </c>
      <c r="E4" s="11">
        <f>5*2.8</f>
        <v>14</v>
      </c>
      <c r="F4" s="12"/>
    </row>
    <row r="5" ht="34.95" customHeight="1" spans="1:6">
      <c r="A5" s="8">
        <v>2</v>
      </c>
      <c r="B5" s="10" t="s">
        <v>79</v>
      </c>
      <c r="C5" s="10" t="s">
        <v>80</v>
      </c>
      <c r="D5" s="11" t="s">
        <v>81</v>
      </c>
      <c r="E5" s="11">
        <v>11</v>
      </c>
      <c r="F5" s="12"/>
    </row>
    <row r="6" ht="34.95" customHeight="1" spans="1:6">
      <c r="A6" s="8">
        <v>3</v>
      </c>
      <c r="B6" s="10" t="s">
        <v>82</v>
      </c>
      <c r="C6" s="10"/>
      <c r="D6" s="11" t="s">
        <v>78</v>
      </c>
      <c r="E6" s="11">
        <v>16</v>
      </c>
      <c r="F6" s="12"/>
    </row>
    <row r="7" ht="34.95" customHeight="1" spans="1:6">
      <c r="A7" s="8">
        <v>4</v>
      </c>
      <c r="B7" s="10" t="s">
        <v>83</v>
      </c>
      <c r="C7" s="10"/>
      <c r="D7" s="11" t="s">
        <v>78</v>
      </c>
      <c r="E7" s="11">
        <v>4</v>
      </c>
      <c r="F7" s="12"/>
    </row>
    <row r="8" ht="34.95" customHeight="1" spans="1:6">
      <c r="A8" s="8">
        <v>5</v>
      </c>
      <c r="B8" s="10" t="s">
        <v>84</v>
      </c>
      <c r="C8" s="10" t="s">
        <v>85</v>
      </c>
      <c r="D8" s="11" t="s">
        <v>50</v>
      </c>
      <c r="E8" s="11">
        <v>0.52</v>
      </c>
      <c r="F8" s="12"/>
    </row>
    <row r="9" s="1" customFormat="1" ht="34.95" customHeight="1" spans="1:6">
      <c r="A9" s="8">
        <v>6</v>
      </c>
      <c r="B9" s="10" t="s">
        <v>31</v>
      </c>
      <c r="C9" s="10"/>
      <c r="D9" s="11" t="s">
        <v>29</v>
      </c>
      <c r="E9" s="11">
        <v>12</v>
      </c>
      <c r="F9" s="12"/>
    </row>
  </sheetData>
  <mergeCells count="3">
    <mergeCell ref="A1:F1"/>
    <mergeCell ref="A2:C2"/>
    <mergeCell ref="D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安装工程</vt:lpstr>
      <vt:lpstr>甲供材料及设备一览表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西西</cp:lastModifiedBy>
  <dcterms:created xsi:type="dcterms:W3CDTF">2020-06-29T14:44:00Z</dcterms:created>
  <dcterms:modified xsi:type="dcterms:W3CDTF">2020-07-03T03:27:56Z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